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<sst xmlns="http://schemas.openxmlformats.org/spreadsheetml/2006/main" count="326" uniqueCount="115">
  <si>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</si>
  <si>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</si>
  <si>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</si>
  <si>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</si>
  <si>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</si>
  <si>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</si>
  <si>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</si>
  <si>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</si>
  <si>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</si>
  <si>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</si>
  <si>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</si>
  <si>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</si>
  <si>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</si>
  <si>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</si>
  <si>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</si>
  <si>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</si>
  <si>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</si>
  <si>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</si>
  <si>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</si>
  <si>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</si>
  <si>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</si>
  <si>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</si>
  <si>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</si>
  <si>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</si>
  <si>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</si>
  <si>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</si>
  <si>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</si>
  <si>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</si>
  <si>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</si>
  <si>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</si>
  <si>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</si>
  <si>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</si>
  <si>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</si>
  <si>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</si>
  <si>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</si>
  <si>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</si>
  <si>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</si>
  <si>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</si>
  <si>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</si>
  <si>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</si>
  <si>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</si>
  <si>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</si>
  <si>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</si>
  <si>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</si>
  <si>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</si>
  <si>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</si>
  <si>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</si>
  <si>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</si>
  <si>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</si>
  <si>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</si>
  <si>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</si>
  <si>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</si>
  <si>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</si>
  <si>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</si>
  <si>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</si>
  <si>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</si>
  <si>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</si>
  <si>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</si>
  <si>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</si>
  <si>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</si>
  <si>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</si>
  <si>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</si>
  <si>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</si>
  <si>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</si>
  <si>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</si>
  <si>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</si>
  <si>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</si>
  <si>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</si>
  <si>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</si>
  <si>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</si>
  <si>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</si>
  <si>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</si>
  <si>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</si>
  <si>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</si>
  <si>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</si>
  <si>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</si>
  <si>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</si>
  <si>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</si>
  <si>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</si>
  <si>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</si>
  <si>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</si>
  <si>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</si>
  <si>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</si>
  <si>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</si>
  <si>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</si>
  <si>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</si>
  <si>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</si>
  <si>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</si>
  <si>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</si>
  <si>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</si>
  <si>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</si>
  <si>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</si>
  <si>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</si>
  <si>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</si>
  <si>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</si>
  <si>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</si>
  <si>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</si>
  <si>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</si>
  <si>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</si>
  <si>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</si>
  <si>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</si>
  <si>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</si>
  <si>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</si>
  <si>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Зміни до   розпису доходів станом на 18.07.2018р. :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</si>
  <si>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</si>
  <si>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</si>
  <si>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</si>
  <si>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</si>
  <si>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</si>
  <si>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</si>
  <si>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план на січень-серпень 2018р.</t>
  </si>
  <si>
    <t>станом на 17.08.2018</t>
  </si>
  <si>
    <r>
      <t xml:space="preserve">станом на 17.08.2018р.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</si>
  <si>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 17</t>
    </r>
    <r>
      <rPr>
        <b/>
        <sz val="12"/>
        <color indexed="10"/>
        <rFont val="Times New Roman"/>
        <family val="1"/>
      </rPr>
      <t>.08.2018р.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</si>
  <si>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17.08.2018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</si>
</sst>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45"/>
      <color indexed="8"/>
      <name val="Times New Roman"/>
      <family val="1"/>
    </font>
    <font>
      <sz val="4.4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7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16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1" fillId="0" borderId="61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7408714"/>
        <c:axId val="17942139"/>
      </c:lineChart>
      <c:catAx>
        <c:axId val="47408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42139"/>
        <c:crosses val="autoZero"/>
        <c:auto val="0"/>
        <c:lblOffset val="100"/>
        <c:tickLblSkip val="1"/>
        <c:noMultiLvlLbl val="0"/>
      </c:catAx>
      <c:valAx>
        <c:axId val="179421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087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серпень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289396"/>
        <c:axId val="33060117"/>
      </c:bar3DChart>
      <c:catAx>
        <c:axId val="5289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060117"/>
        <c:crosses val="autoZero"/>
        <c:auto val="1"/>
        <c:lblOffset val="100"/>
        <c:tickLblSkip val="1"/>
        <c:noMultiLvlLbl val="0"/>
      </c:catAx>
      <c:valAx>
        <c:axId val="33060117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9396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6068964"/>
        <c:axId val="43515717"/>
      </c:lineChart>
      <c:catAx>
        <c:axId val="160689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15717"/>
        <c:crosses val="autoZero"/>
        <c:auto val="0"/>
        <c:lblOffset val="100"/>
        <c:tickLblSkip val="1"/>
        <c:noMultiLvlLbl val="0"/>
      </c:catAx>
      <c:valAx>
        <c:axId val="435157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689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4476766"/>
        <c:axId val="51297007"/>
      </c:lineChart>
      <c:catAx>
        <c:axId val="644767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97007"/>
        <c:crosses val="autoZero"/>
        <c:auto val="0"/>
        <c:lblOffset val="100"/>
        <c:tickLblSkip val="1"/>
        <c:noMultiLvlLbl val="0"/>
      </c:catAx>
      <c:valAx>
        <c:axId val="5129700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767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8248248"/>
        <c:axId val="32666489"/>
      </c:lineChart>
      <c:catAx>
        <c:axId val="382482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66489"/>
        <c:crosses val="autoZero"/>
        <c:auto val="0"/>
        <c:lblOffset val="100"/>
        <c:tickLblSkip val="1"/>
        <c:noMultiLvlLbl val="0"/>
      </c:catAx>
      <c:valAx>
        <c:axId val="3266648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4824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0050546"/>
        <c:axId val="34308835"/>
      </c:lineChart>
      <c:catAx>
        <c:axId val="500505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08835"/>
        <c:crosses val="autoZero"/>
        <c:auto val="0"/>
        <c:lblOffset val="100"/>
        <c:tickLblSkip val="1"/>
        <c:noMultiLvlLbl val="0"/>
      </c:catAx>
      <c:valAx>
        <c:axId val="3430883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505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9446540"/>
        <c:axId val="1581869"/>
      </c:lineChart>
      <c:catAx>
        <c:axId val="94465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1869"/>
        <c:crosses val="autoZero"/>
        <c:auto val="0"/>
        <c:lblOffset val="100"/>
        <c:tickLblSkip val="1"/>
        <c:noMultiLvlLbl val="0"/>
      </c:catAx>
      <c:valAx>
        <c:axId val="158186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4465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3057670"/>
        <c:axId val="39218775"/>
      </c:lineChart>
      <c:catAx>
        <c:axId val="230576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18775"/>
        <c:crosses val="autoZero"/>
        <c:auto val="0"/>
        <c:lblOffset val="100"/>
        <c:tickLblSkip val="1"/>
        <c:noMultiLvlLbl val="0"/>
      </c:catAx>
      <c:valAx>
        <c:axId val="3921877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0576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0877664"/>
        <c:axId val="49176161"/>
      </c:lineChart>
      <c:catAx>
        <c:axId val="20877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76161"/>
        <c:crosses val="autoZero"/>
        <c:auto val="0"/>
        <c:lblOffset val="100"/>
        <c:tickLblSkip val="1"/>
        <c:noMultiLvlLbl val="0"/>
      </c:catAx>
      <c:valAx>
        <c:axId val="4917616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776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17.08.2018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1577754"/>
        <c:axId val="54250827"/>
      </c:bar3DChart>
      <c:catAx>
        <c:axId val="51577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50827"/>
        <c:crosses val="autoZero"/>
        <c:auto val="1"/>
        <c:lblOffset val="100"/>
        <c:tickLblSkip val="1"/>
        <c:noMultiLvlLbl val="0"/>
      </c:catAx>
      <c:valAx>
        <c:axId val="54250827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77754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17.08.2018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7538,2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-67348,1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січень-серпень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1 053 847,7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-36309,3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2052.47</v>
          </cell>
          <cell r="K6">
            <v>1083823.1599999983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598779.95</v>
          </cell>
          <cell r="G9">
            <v>592283.2</v>
          </cell>
        </row>
        <row r="19">
          <cell r="F19">
            <v>96806</v>
          </cell>
          <cell r="G19">
            <v>64828.8</v>
          </cell>
        </row>
        <row r="25">
          <cell r="F25">
            <v>19682.5</v>
          </cell>
          <cell r="G25">
            <v>23277.7</v>
          </cell>
        </row>
        <row r="35">
          <cell r="F35">
            <v>123252.65</v>
          </cell>
          <cell r="G35">
            <v>119362.7</v>
          </cell>
        </row>
        <row r="47">
          <cell r="F47">
            <v>178964.36</v>
          </cell>
          <cell r="G47">
            <v>178290.6</v>
          </cell>
        </row>
        <row r="55">
          <cell r="F55">
            <v>5000.08</v>
          </cell>
          <cell r="G55">
            <v>6989.5</v>
          </cell>
        </row>
        <row r="65">
          <cell r="F65">
            <v>4000</v>
          </cell>
          <cell r="G65">
            <v>4679</v>
          </cell>
        </row>
        <row r="80">
          <cell r="F80">
            <v>1053847.66</v>
          </cell>
          <cell r="G80">
            <v>1017538.3200000001</v>
          </cell>
        </row>
        <row r="89">
          <cell r="F89">
            <v>2500.03</v>
          </cell>
          <cell r="G89">
            <v>1597.11</v>
          </cell>
        </row>
        <row r="90">
          <cell r="F90">
            <v>7015</v>
          </cell>
          <cell r="G90">
            <v>1986.7</v>
          </cell>
        </row>
        <row r="91">
          <cell r="F91">
            <v>16000</v>
          </cell>
          <cell r="G91">
            <v>4594.068389999999</v>
          </cell>
        </row>
        <row r="92">
          <cell r="F92">
            <v>16</v>
          </cell>
          <cell r="G92">
            <v>12</v>
          </cell>
        </row>
        <row r="93">
          <cell r="G93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66</v>
      </c>
      <c r="S1" s="130"/>
      <c r="T1" s="130"/>
      <c r="U1" s="130"/>
      <c r="V1" s="130"/>
      <c r="W1" s="131"/>
    </row>
    <row r="2" spans="1:23" ht="15" thickBot="1">
      <c r="A2" s="132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71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0">
        <v>0</v>
      </c>
      <c r="V4" s="141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2">
        <v>1</v>
      </c>
      <c r="V5" s="143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4">
        <v>0</v>
      </c>
      <c r="V7" s="145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2">
        <v>0</v>
      </c>
      <c r="V8" s="143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2">
        <v>0</v>
      </c>
      <c r="V10" s="143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2">
        <v>0</v>
      </c>
      <c r="V12" s="143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2">
        <v>0</v>
      </c>
      <c r="V14" s="143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2">
        <v>0</v>
      </c>
      <c r="V16" s="143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2">
        <v>0</v>
      </c>
      <c r="V21" s="143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2">
        <v>0</v>
      </c>
      <c r="V22" s="143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4">
        <v>0</v>
      </c>
      <c r="V23" s="15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6">
        <f>SUM(U4:U23)</f>
        <v>1</v>
      </c>
      <c r="V24" s="15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43132</v>
      </c>
      <c r="S29" s="160">
        <f>14560.55/1000</f>
        <v>14.56055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43132</v>
      </c>
      <c r="S39" s="148">
        <f>4362046.31/1000</f>
        <v>4362.04631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73</v>
      </c>
      <c r="S1" s="130"/>
      <c r="T1" s="130"/>
      <c r="U1" s="130"/>
      <c r="V1" s="130"/>
      <c r="W1" s="131"/>
    </row>
    <row r="2" spans="1:23" ht="15" thickBot="1">
      <c r="A2" s="132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2">
        <v>0</v>
      </c>
      <c r="V8" s="143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2">
        <v>0</v>
      </c>
      <c r="V9" s="143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2">
        <v>1</v>
      </c>
      <c r="V10" s="143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2">
        <v>0</v>
      </c>
      <c r="V12" s="143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2">
        <v>0</v>
      </c>
      <c r="V15" s="143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2">
        <v>0</v>
      </c>
      <c r="V18" s="143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2">
        <v>0</v>
      </c>
      <c r="V19" s="143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2">
        <v>0</v>
      </c>
      <c r="V21" s="143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4">
        <v>0</v>
      </c>
      <c r="V23" s="155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6">
        <f>SUM(U4:U23)</f>
        <v>1</v>
      </c>
      <c r="V24" s="157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43160</v>
      </c>
      <c r="S29" s="160">
        <v>144.8304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43160</v>
      </c>
      <c r="S39" s="148">
        <v>4586.3857499999995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81</v>
      </c>
      <c r="S1" s="130"/>
      <c r="T1" s="130"/>
      <c r="U1" s="130"/>
      <c r="V1" s="130"/>
      <c r="W1" s="131"/>
    </row>
    <row r="2" spans="1:23" ht="15" thickBot="1">
      <c r="A2" s="132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2">
        <v>1</v>
      </c>
      <c r="V8" s="143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2">
        <v>0</v>
      </c>
      <c r="V12" s="143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2">
        <v>0</v>
      </c>
      <c r="V13" s="143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2">
        <v>0</v>
      </c>
      <c r="V14" s="143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2">
        <v>0</v>
      </c>
      <c r="V18" s="143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2">
        <v>0</v>
      </c>
      <c r="V19" s="143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2">
        <v>0</v>
      </c>
      <c r="V20" s="143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2">
        <v>0</v>
      </c>
      <c r="V21" s="143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2">
        <v>0</v>
      </c>
      <c r="V23" s="143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4"/>
      <c r="V24" s="15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6">
        <f>SUM(U4:U24)</f>
        <v>1</v>
      </c>
      <c r="V25" s="157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43191</v>
      </c>
      <c r="S30" s="160">
        <v>36.88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43191</v>
      </c>
      <c r="S40" s="148">
        <v>6267.390409999999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85</v>
      </c>
      <c r="S1" s="130"/>
      <c r="T1" s="130"/>
      <c r="U1" s="130"/>
      <c r="V1" s="130"/>
      <c r="W1" s="131"/>
    </row>
    <row r="2" spans="1:23" ht="15" thickBot="1">
      <c r="A2" s="132" t="s">
        <v>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0">
        <v>0</v>
      </c>
      <c r="V4" s="141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2">
        <v>0</v>
      </c>
      <c r="V5" s="143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4">
        <v>0</v>
      </c>
      <c r="V6" s="145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4">
        <v>0</v>
      </c>
      <c r="V7" s="145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2">
        <v>0</v>
      </c>
      <c r="V8" s="143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2">
        <v>0</v>
      </c>
      <c r="V10" s="143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2">
        <v>0</v>
      </c>
      <c r="V13" s="143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2">
        <v>1</v>
      </c>
      <c r="V17" s="143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2">
        <v>0</v>
      </c>
      <c r="V18" s="143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2">
        <v>0</v>
      </c>
      <c r="V19" s="143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2">
        <v>0</v>
      </c>
      <c r="V21" s="143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4">
        <v>0</v>
      </c>
      <c r="V22" s="155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6">
        <f>SUM(U4:U22)</f>
        <v>1</v>
      </c>
      <c r="V23" s="157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8" t="s">
        <v>33</v>
      </c>
      <c r="S26" s="158"/>
      <c r="T26" s="158"/>
      <c r="U26" s="15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29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>
        <v>43221</v>
      </c>
      <c r="S28" s="160">
        <f>164449.89/1000</f>
        <v>164.44989</v>
      </c>
      <c r="T28" s="160"/>
      <c r="U28" s="16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/>
      <c r="S29" s="160"/>
      <c r="T29" s="160"/>
      <c r="U29" s="16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1" t="s">
        <v>45</v>
      </c>
      <c r="T31" s="162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3" t="s">
        <v>40</v>
      </c>
      <c r="T32" s="163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8" t="s">
        <v>30</v>
      </c>
      <c r="S36" s="158"/>
      <c r="T36" s="158"/>
      <c r="U36" s="158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4" t="s">
        <v>31</v>
      </c>
      <c r="S37" s="164"/>
      <c r="T37" s="164"/>
      <c r="U37" s="16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>
        <v>43221</v>
      </c>
      <c r="S38" s="148">
        <f>6073942.31/1000</f>
        <v>6073.942309999999</v>
      </c>
      <c r="T38" s="149"/>
      <c r="U38" s="150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/>
      <c r="S39" s="151"/>
      <c r="T39" s="152"/>
      <c r="U39" s="153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90</v>
      </c>
      <c r="S1" s="130"/>
      <c r="T1" s="130"/>
      <c r="U1" s="130"/>
      <c r="V1" s="130"/>
      <c r="W1" s="131"/>
    </row>
    <row r="2" spans="1:23" ht="15" thickBot="1">
      <c r="A2" s="132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0">
        <v>0</v>
      </c>
      <c r="V4" s="141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2">
        <v>0</v>
      </c>
      <c r="V5" s="143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2">
        <v>0</v>
      </c>
      <c r="V14" s="143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2">
        <v>0</v>
      </c>
      <c r="V17" s="143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2">
        <v>0</v>
      </c>
      <c r="V21" s="143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2">
        <v>0</v>
      </c>
      <c r="V22" s="143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2">
        <v>0</v>
      </c>
      <c r="V23" s="143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4">
        <v>0</v>
      </c>
      <c r="V24" s="155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6">
        <f>SUM(U4:U24)</f>
        <v>1</v>
      </c>
      <c r="V25" s="157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43252</v>
      </c>
      <c r="S30" s="160">
        <f>143460/1000</f>
        <v>143.46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43252</v>
      </c>
      <c r="S40" s="148">
        <v>2090.605379999998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94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96</v>
      </c>
      <c r="S1" s="130"/>
      <c r="T1" s="130"/>
      <c r="U1" s="130"/>
      <c r="V1" s="130"/>
      <c r="W1" s="131"/>
    </row>
    <row r="2" spans="1:23" ht="15" thickBot="1">
      <c r="A2" s="132" t="s">
        <v>97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0">
        <v>0</v>
      </c>
      <c r="V4" s="141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2">
        <v>0</v>
      </c>
      <c r="V6" s="143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2">
        <v>0</v>
      </c>
      <c r="V13" s="143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2">
        <v>0</v>
      </c>
      <c r="V17" s="143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2">
        <v>0</v>
      </c>
      <c r="V18" s="143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2">
        <v>0</v>
      </c>
      <c r="V19" s="143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2">
        <v>2</v>
      </c>
      <c r="V21" s="143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2">
        <v>0</v>
      </c>
      <c r="V22" s="143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4">
        <v>0</v>
      </c>
      <c r="V23" s="155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6">
        <f>SUM(U4:U23)</f>
        <v>3</v>
      </c>
      <c r="V24" s="157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43282</v>
      </c>
      <c r="S29" s="160">
        <v>1.88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43282</v>
      </c>
      <c r="S39" s="148">
        <v>1083.8231599999983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102</v>
      </c>
      <c r="S1" s="130"/>
      <c r="T1" s="130"/>
      <c r="U1" s="130"/>
      <c r="V1" s="130"/>
      <c r="W1" s="130"/>
      <c r="X1" s="131"/>
    </row>
    <row r="2" spans="1:24" ht="15" thickBot="1">
      <c r="A2" s="132" t="s">
        <v>105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106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104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0">
        <v>0</v>
      </c>
      <c r="V4" s="141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2">
        <v>0</v>
      </c>
      <c r="V5" s="143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2">
        <v>0</v>
      </c>
      <c r="V6" s="143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4">
        <v>0</v>
      </c>
      <c r="V7" s="145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2">
        <v>0</v>
      </c>
      <c r="V11" s="143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2">
        <v>0</v>
      </c>
      <c r="V14" s="143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2">
        <v>0</v>
      </c>
      <c r="V17" s="143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2">
        <v>0</v>
      </c>
      <c r="V19" s="143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2">
        <v>0</v>
      </c>
      <c r="V20" s="143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2">
        <v>0</v>
      </c>
      <c r="V21" s="143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2">
        <v>0</v>
      </c>
      <c r="V22" s="143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2">
        <v>0</v>
      </c>
      <c r="V23" s="143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2">
        <v>2</v>
      </c>
      <c r="V24" s="143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6">
        <f>SUM(U4:U25)</f>
        <v>3</v>
      </c>
      <c r="V26" s="157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43313</v>
      </c>
      <c r="S31" s="160">
        <v>59.67946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43313</v>
      </c>
      <c r="S41" s="148">
        <v>1083.8231599999983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D11">
      <selection activeCell="R45" sqref="R4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109</v>
      </c>
      <c r="S1" s="130"/>
      <c r="T1" s="130"/>
      <c r="U1" s="130"/>
      <c r="V1" s="130"/>
      <c r="W1" s="130"/>
      <c r="X1" s="131"/>
    </row>
    <row r="2" spans="1:24" ht="15" thickBot="1">
      <c r="A2" s="132" t="s">
        <v>111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112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104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6523.95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6524</v>
      </c>
      <c r="R5" s="69">
        <v>0</v>
      </c>
      <c r="S5" s="65">
        <v>0</v>
      </c>
      <c r="T5" s="70">
        <v>1.5</v>
      </c>
      <c r="U5" s="142">
        <v>0</v>
      </c>
      <c r="V5" s="143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6524</v>
      </c>
      <c r="R6" s="69">
        <v>0</v>
      </c>
      <c r="S6" s="65">
        <v>0</v>
      </c>
      <c r="T6" s="70">
        <v>1.7</v>
      </c>
      <c r="U6" s="142">
        <v>0</v>
      </c>
      <c r="V6" s="143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6524</v>
      </c>
      <c r="R7" s="71">
        <v>194.9</v>
      </c>
      <c r="S7" s="72">
        <v>0</v>
      </c>
      <c r="T7" s="73">
        <v>0</v>
      </c>
      <c r="U7" s="144">
        <v>1</v>
      </c>
      <c r="V7" s="145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6524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6524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6524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6524</v>
      </c>
      <c r="R11" s="69">
        <v>0</v>
      </c>
      <c r="S11" s="65">
        <v>0</v>
      </c>
      <c r="T11" s="70">
        <v>-0.9</v>
      </c>
      <c r="U11" s="142">
        <v>0</v>
      </c>
      <c r="V11" s="143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6524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6524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6524</v>
      </c>
      <c r="R14" s="69">
        <v>0</v>
      </c>
      <c r="S14" s="65">
        <v>0</v>
      </c>
      <c r="T14" s="74">
        <v>25.8</v>
      </c>
      <c r="U14" s="142">
        <v>0</v>
      </c>
      <c r="V14" s="143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6524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>
        <v>0</v>
      </c>
      <c r="X15" s="68">
        <f t="shared" si="3"/>
        <v>0</v>
      </c>
    </row>
    <row r="16" spans="1:24" ht="12.75">
      <c r="A16" s="10">
        <v>43329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6524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>
        <v>0</v>
      </c>
      <c r="X16" s="68">
        <f t="shared" si="3"/>
        <v>0</v>
      </c>
    </row>
    <row r="17" spans="1:24" ht="12.75">
      <c r="A17" s="10">
        <v>43332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6524</v>
      </c>
      <c r="R17" s="69"/>
      <c r="S17" s="65"/>
      <c r="T17" s="74"/>
      <c r="U17" s="142"/>
      <c r="V17" s="143"/>
      <c r="W17" s="122"/>
      <c r="X17" s="68">
        <f t="shared" si="3"/>
        <v>0</v>
      </c>
    </row>
    <row r="18" spans="1:24" ht="12.75">
      <c r="A18" s="10">
        <v>43333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6524</v>
      </c>
      <c r="R18" s="69"/>
      <c r="S18" s="65"/>
      <c r="T18" s="70"/>
      <c r="U18" s="142"/>
      <c r="V18" s="143"/>
      <c r="W18" s="122"/>
      <c r="X18" s="68">
        <f t="shared" si="3"/>
        <v>0</v>
      </c>
    </row>
    <row r="19" spans="1:24" ht="12.75">
      <c r="A19" s="10">
        <v>43334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6524</v>
      </c>
      <c r="R19" s="69"/>
      <c r="S19" s="65"/>
      <c r="T19" s="70"/>
      <c r="U19" s="142"/>
      <c r="V19" s="143"/>
      <c r="W19" s="122"/>
      <c r="X19" s="68">
        <f t="shared" si="3"/>
        <v>0</v>
      </c>
    </row>
    <row r="20" spans="1:24" ht="12.75">
      <c r="A20" s="10">
        <v>43335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6524</v>
      </c>
      <c r="R20" s="69"/>
      <c r="S20" s="65"/>
      <c r="T20" s="70"/>
      <c r="U20" s="142"/>
      <c r="V20" s="143"/>
      <c r="W20" s="122"/>
      <c r="X20" s="68">
        <f t="shared" si="3"/>
        <v>0</v>
      </c>
    </row>
    <row r="21" spans="1:24" ht="12.75">
      <c r="A21" s="10">
        <v>43339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6524</v>
      </c>
      <c r="R21" s="102"/>
      <c r="S21" s="103"/>
      <c r="T21" s="104"/>
      <c r="U21" s="142"/>
      <c r="V21" s="143"/>
      <c r="W21" s="122"/>
      <c r="X21" s="68">
        <f t="shared" si="3"/>
        <v>0</v>
      </c>
    </row>
    <row r="22" spans="1:24" ht="12.75">
      <c r="A22" s="10">
        <v>43340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6524</v>
      </c>
      <c r="R22" s="102"/>
      <c r="S22" s="103"/>
      <c r="T22" s="104"/>
      <c r="U22" s="142"/>
      <c r="V22" s="143"/>
      <c r="W22" s="122"/>
      <c r="X22" s="68">
        <f t="shared" si="3"/>
        <v>0</v>
      </c>
    </row>
    <row r="23" spans="1:24" ht="12.75">
      <c r="A23" s="10">
        <v>43341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6524</v>
      </c>
      <c r="R23" s="102"/>
      <c r="S23" s="103"/>
      <c r="T23" s="104"/>
      <c r="U23" s="142"/>
      <c r="V23" s="143"/>
      <c r="W23" s="122"/>
      <c r="X23" s="68">
        <f t="shared" si="3"/>
        <v>0</v>
      </c>
    </row>
    <row r="24" spans="1:24" ht="12.75">
      <c r="A24" s="10">
        <v>43342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6524</v>
      </c>
      <c r="R24" s="102"/>
      <c r="S24" s="103"/>
      <c r="T24" s="104"/>
      <c r="U24" s="142"/>
      <c r="V24" s="143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6524</v>
      </c>
      <c r="R25" s="98"/>
      <c r="S25" s="99"/>
      <c r="T25" s="100"/>
      <c r="U25" s="154"/>
      <c r="V25" s="155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44297</v>
      </c>
      <c r="C26" s="85">
        <f t="shared" si="4"/>
        <v>531.5</v>
      </c>
      <c r="D26" s="107">
        <f t="shared" si="4"/>
        <v>531.5</v>
      </c>
      <c r="E26" s="107">
        <f t="shared" si="4"/>
        <v>0</v>
      </c>
      <c r="F26" s="85">
        <f t="shared" si="4"/>
        <v>686</v>
      </c>
      <c r="G26" s="85">
        <f t="shared" si="4"/>
        <v>2913.7999999999997</v>
      </c>
      <c r="H26" s="85">
        <f t="shared" si="4"/>
        <v>25597.5</v>
      </c>
      <c r="I26" s="85">
        <f t="shared" si="4"/>
        <v>1804.3999999999999</v>
      </c>
      <c r="J26" s="85">
        <f t="shared" si="4"/>
        <v>239.2</v>
      </c>
      <c r="K26" s="85">
        <f t="shared" si="4"/>
        <v>619</v>
      </c>
      <c r="L26" s="85">
        <f t="shared" si="4"/>
        <v>998.4</v>
      </c>
      <c r="M26" s="84">
        <f t="shared" si="4"/>
        <v>600.5999999999999</v>
      </c>
      <c r="N26" s="84">
        <f t="shared" si="4"/>
        <v>78287.4</v>
      </c>
      <c r="O26" s="84">
        <f t="shared" si="4"/>
        <v>132000</v>
      </c>
      <c r="P26" s="86">
        <f>N26/O26</f>
        <v>0.5930863636363636</v>
      </c>
      <c r="Q26" s="2"/>
      <c r="R26" s="75">
        <f>SUM(R4:R25)</f>
        <v>194.9</v>
      </c>
      <c r="S26" s="75">
        <f>SUM(S4:S25)</f>
        <v>0</v>
      </c>
      <c r="T26" s="75">
        <f>SUM(T4:T25)</f>
        <v>28.1</v>
      </c>
      <c r="U26" s="156">
        <f>SUM(U4:U25)</f>
        <v>1</v>
      </c>
      <c r="V26" s="157"/>
      <c r="W26" s="119">
        <f>SUM(W4:W25)</f>
        <v>0</v>
      </c>
      <c r="X26" s="111">
        <f>R26+S26+U26+T26+V26+W26</f>
        <v>224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43329</v>
      </c>
      <c r="S31" s="160">
        <f>'[2]залишки'!$G$6/1000</f>
        <v>2.05247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43329</v>
      </c>
      <c r="S41" s="148">
        <f>'[2]залишки'!$K$6/1000</f>
        <v>1083.8231599999983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22">
      <selection activeCell="Q18" sqref="Q18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6" t="s">
        <v>113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7"/>
      <c r="M26" s="187"/>
      <c r="N26" s="187"/>
    </row>
    <row r="27" spans="1:16" ht="54" customHeight="1">
      <c r="A27" s="181" t="s">
        <v>32</v>
      </c>
      <c r="B27" s="177" t="s">
        <v>43</v>
      </c>
      <c r="C27" s="177"/>
      <c r="D27" s="171" t="s">
        <v>49</v>
      </c>
      <c r="E27" s="183"/>
      <c r="F27" s="184" t="s">
        <v>44</v>
      </c>
      <c r="G27" s="170"/>
      <c r="H27" s="185" t="s">
        <v>52</v>
      </c>
      <c r="I27" s="171"/>
      <c r="J27" s="178" t="s">
        <v>104</v>
      </c>
      <c r="K27" s="179"/>
      <c r="L27" s="174" t="s">
        <v>36</v>
      </c>
      <c r="M27" s="175"/>
      <c r="N27" s="176"/>
      <c r="O27" s="168" t="s">
        <v>114</v>
      </c>
      <c r="P27" s="169"/>
    </row>
    <row r="28" spans="1:16" ht="30.75" customHeight="1">
      <c r="A28" s="182"/>
      <c r="B28" s="44" t="s">
        <v>110</v>
      </c>
      <c r="C28" s="22" t="s">
        <v>23</v>
      </c>
      <c r="D28" s="44" t="str">
        <f>B28</f>
        <v>план на січень-серпень 2018р.</v>
      </c>
      <c r="E28" s="22" t="str">
        <f>C28</f>
        <v>факт</v>
      </c>
      <c r="F28" s="43" t="str">
        <f>B28</f>
        <v>план на січень-серпень 2018р.</v>
      </c>
      <c r="G28" s="58" t="str">
        <f>C28</f>
        <v>факт</v>
      </c>
      <c r="H28" s="44" t="str">
        <f>B28</f>
        <v>план на січень-серпень 2018р.</v>
      </c>
      <c r="I28" s="22" t="str">
        <f>C28</f>
        <v>факт</v>
      </c>
      <c r="J28" s="43" t="str">
        <f>B28</f>
        <v>план на січень-серпень 2018р.</v>
      </c>
      <c r="K28" s="58" t="str">
        <f>C28</f>
        <v>факт</v>
      </c>
      <c r="L28" s="41" t="str">
        <f>D28</f>
        <v>план на січень-серпень 2018р.</v>
      </c>
      <c r="M28" s="22" t="str">
        <f>C28</f>
        <v>факт</v>
      </c>
      <c r="N28" s="42" t="s">
        <v>24</v>
      </c>
      <c r="O28" s="170"/>
      <c r="P28" s="171"/>
    </row>
    <row r="29" spans="1:16" ht="23.25" customHeight="1" thickBot="1">
      <c r="A29" s="40">
        <f>серпень!S41</f>
        <v>1083.8231599999983</v>
      </c>
      <c r="B29" s="45">
        <f>'[3]серпень'!$F$90</f>
        <v>7015</v>
      </c>
      <c r="C29" s="45">
        <f>'[3]серпень'!$G$90</f>
        <v>1986.7</v>
      </c>
      <c r="D29" s="45">
        <f>'[3]серпень'!$F$89</f>
        <v>2500.03</v>
      </c>
      <c r="E29" s="45">
        <f>'[3]серпень'!$G$89</f>
        <v>1597.11</v>
      </c>
      <c r="F29" s="45">
        <f>'[3]серпень'!$F$91</f>
        <v>16000</v>
      </c>
      <c r="G29" s="45">
        <f>'[3]серпень'!$G$91</f>
        <v>4594.068389999999</v>
      </c>
      <c r="H29" s="45">
        <f>'[3]серпень'!$F$92</f>
        <v>16</v>
      </c>
      <c r="I29" s="45">
        <f>'[3]серпень'!$G$92</f>
        <v>12</v>
      </c>
      <c r="J29" s="45">
        <f>'[3]серпень'!$F$93</f>
        <v>0</v>
      </c>
      <c r="K29" s="45">
        <f>'[3]серпень'!$G$93</f>
        <v>0.17</v>
      </c>
      <c r="L29" s="59">
        <f>H29+F29+D29+J29+B29</f>
        <v>25531.03</v>
      </c>
      <c r="M29" s="46">
        <f>C29+E29+G29+I29+K29</f>
        <v>8190.04839</v>
      </c>
      <c r="N29" s="47">
        <f>M29-L29</f>
        <v>-17340.98161</v>
      </c>
      <c r="O29" s="172">
        <f>серпень!S31</f>
        <v>2.05247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'[3]серпень'!$F$9</f>
        <v>598779.95</v>
      </c>
      <c r="C48" s="28">
        <f>'[3]серпень'!$G$9</f>
        <v>592283.2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'[3]серпень'!$F$35</f>
        <v>123252.65</v>
      </c>
      <c r="C49" s="28">
        <f>'[3]серпень'!$G$35</f>
        <v>119362.7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'[3]серпень'!$F$47</f>
        <v>178964.36</v>
      </c>
      <c r="C50" s="28">
        <f>'[3]серпень'!$G$47</f>
        <v>178290.6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'[3]серпень'!$F$25</f>
        <v>19682.5</v>
      </c>
      <c r="C51" s="28">
        <f>'[3]серпень'!$G$25</f>
        <v>23277.7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'[3]серпень'!$F$19</f>
        <v>96806</v>
      </c>
      <c r="C52" s="28">
        <f>'[3]серпень'!$G$19</f>
        <v>64828.8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'[3]серпень'!$F$65</f>
        <v>4000</v>
      </c>
      <c r="C53" s="28">
        <f>'[3]серпень'!$G$65</f>
        <v>4679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'[3]серпень'!$F$55</f>
        <v>5000.08</v>
      </c>
      <c r="C54" s="28">
        <f>'[3]серпень'!$G$55</f>
        <v>6989.5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27362.11999999995</v>
      </c>
      <c r="C55" s="12">
        <f>C56-C48-C49-C50-C51-C52-C53-C54</f>
        <v>27826.820000000094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'[3]серпень'!$F$80</f>
        <v>1053847.66</v>
      </c>
      <c r="C56" s="9">
        <f>'[3]серпень'!$G$80</f>
        <v>1017538.3200000001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7015</v>
      </c>
      <c r="C58" s="9">
        <f>C29</f>
        <v>1986.7</v>
      </c>
    </row>
    <row r="59" spans="1:3" ht="25.5">
      <c r="A59" s="76" t="s">
        <v>54</v>
      </c>
      <c r="B59" s="9">
        <f>D29</f>
        <v>2500.03</v>
      </c>
      <c r="C59" s="9">
        <f>E29</f>
        <v>1597.11</v>
      </c>
    </row>
    <row r="60" spans="1:3" ht="12.75">
      <c r="A60" s="76" t="s">
        <v>55</v>
      </c>
      <c r="B60" s="9">
        <f>F29</f>
        <v>16000</v>
      </c>
      <c r="C60" s="9">
        <f>G29</f>
        <v>4594.068389999999</v>
      </c>
    </row>
    <row r="61" spans="1:3" ht="25.5">
      <c r="A61" s="76" t="s">
        <v>56</v>
      </c>
      <c r="B61" s="9">
        <f>H29</f>
        <v>16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2018-07-16T12:19:29Z</cp:lastPrinted>
  <dcterms:created xsi:type="dcterms:W3CDTF">2006-11-30T08:16:02Z</dcterms:created>
  <dcterms:modified xsi:type="dcterms:W3CDTF">2018-08-17T08:39:42Z</dcterms:modified>
  <cp:category/>
  <cp:version/>
  <cp:contentType/>
  <cp:contentStatus/>
</cp:coreProperties>
</file>